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Your Inputs" sheetId="1" state="visible" r:id="rId1"/>
    <sheet xmlns:r="http://schemas.openxmlformats.org/officeDocument/2006/relationships" name="Results" sheetId="2" state="visible" r:id="rId2"/>
    <sheet xmlns:r="http://schemas.openxmlformats.org/officeDocument/2006/relationships" name="Methodology" sheetId="3" state="visible" r:id="rId3"/>
  </sheets>
  <definedNames/>
  <calcPr calcId="124519" fullCalcOnLoad="1"/>
</workbook>
</file>

<file path=xl/styles.xml><?xml version="1.0" encoding="utf-8"?>
<styleSheet xmlns="http://schemas.openxmlformats.org/spreadsheetml/2006/main">
  <numFmts count="8">
    <numFmt numFmtId="164" formatCode="&quot;$&quot;#,##0"/>
    <numFmt numFmtId="165" formatCode="&quot;$&quot;#,##0.00"/>
    <numFmt numFmtId="166" formatCode="&quot;$&quot;0.00"/>
    <numFmt numFmtId="167" formatCode="&quot;$&quot;0.000"/>
    <numFmt numFmtId="168" formatCode="0.0%"/>
    <numFmt numFmtId="169" formatCode="0.0&quot;x&quot;"/>
    <numFmt numFmtId="170" formatCode="#,##0.0&quot;x&quot;"/>
    <numFmt numFmtId="171" formatCode="#,##0&quot;%&quot;"/>
  </numFmts>
  <fonts count="21">
    <font>
      <name val="Calibri"/>
      <family val="2"/>
      <color theme="1"/>
      <sz val="11"/>
      <scheme val="minor"/>
    </font>
    <font>
      <name val="Arial"/>
      <b val="1"/>
      <color rgb="001A1F2E"/>
      <sz val="20"/>
    </font>
    <font>
      <name val="Arial"/>
      <color rgb="0064748B"/>
      <sz val="11"/>
    </font>
    <font>
      <name val="Arial"/>
      <b val="1"/>
      <color rgb="001A1F2E"/>
      <sz val="12"/>
    </font>
    <font>
      <name val="Arial"/>
      <color rgb="001A1F2E"/>
      <sz val="11"/>
    </font>
    <font>
      <name val="Arial"/>
      <b val="1"/>
      <color rgb="000000FF"/>
      <sz val="11"/>
    </font>
    <font>
      <name val="Arial"/>
      <i val="1"/>
      <color rgb="0064748B"/>
      <sz val="9"/>
    </font>
    <font>
      <name val="Arial"/>
      <i val="1"/>
      <color rgb="0064748B"/>
      <sz val="11"/>
    </font>
    <font>
      <name val="Arial"/>
      <color rgb="00000000"/>
      <sz val="11"/>
    </font>
    <font>
      <name val="Arial"/>
      <b val="1"/>
      <color rgb="00F59E0B"/>
      <sz val="14"/>
    </font>
    <font>
      <name val="Arial"/>
      <b val="1"/>
      <color rgb="00F59E0B"/>
      <sz val="12"/>
    </font>
    <font>
      <name val="Arial"/>
      <b val="1"/>
      <color rgb="001A1F2E"/>
      <sz val="11"/>
    </font>
    <font>
      <name val="Arial"/>
      <b val="1"/>
      <color rgb="00FFFFFF"/>
      <sz val="14"/>
    </font>
    <font>
      <name val="Arial"/>
      <b val="1"/>
      <color rgb="00F59E0B"/>
      <sz val="16"/>
    </font>
    <font>
      <name val="Arial"/>
      <b val="1"/>
      <color rgb="001A1F2E"/>
      <sz val="16"/>
    </font>
    <font>
      <name val="Arial"/>
      <i val="1"/>
      <color rgb="001A1F2E"/>
      <sz val="10"/>
    </font>
    <font>
      <name val="Arial"/>
      <color rgb="001A1F2E"/>
      <sz val="10"/>
    </font>
    <font>
      <name val="Arial"/>
      <color rgb="0064748B"/>
      <sz val="10"/>
    </font>
    <font>
      <name val="Courier New"/>
      <color rgb="001A1F2E"/>
      <sz val="9"/>
    </font>
    <font>
      <name val="Arial"/>
      <i val="1"/>
      <color rgb="0064748B"/>
      <sz val="10"/>
    </font>
    <font>
      <name val="Arial"/>
      <b val="1"/>
      <color rgb="00F59E0B"/>
      <sz val="11"/>
    </font>
  </fonts>
  <fills count="7">
    <fill>
      <patternFill/>
    </fill>
    <fill>
      <patternFill patternType="gray125"/>
    </fill>
    <fill>
      <patternFill patternType="solid">
        <fgColor rgb="00F8FAFC"/>
        <bgColor rgb="00F8FAFC"/>
      </patternFill>
    </fill>
    <fill>
      <patternFill patternType="solid">
        <fgColor rgb="00FFFDE7"/>
        <bgColor rgb="00FFFDE7"/>
      </patternFill>
    </fill>
    <fill>
      <patternFill patternType="solid">
        <fgColor rgb="00E3F2FD"/>
        <bgColor rgb="00E3F2FD"/>
      </patternFill>
    </fill>
    <fill>
      <patternFill patternType="solid">
        <fgColor rgb="00E8F5E9"/>
        <bgColor rgb="00E8F5E9"/>
      </patternFill>
    </fill>
    <fill>
      <patternFill patternType="solid">
        <fgColor rgb="001A1F2E"/>
        <bgColor rgb="001A1F2E"/>
      </patternFill>
    </fill>
  </fills>
  <borders count="2">
    <border>
      <left/>
      <right/>
      <top/>
      <bottom/>
      <diagonal/>
    </border>
    <border>
      <left style="thin">
        <color rgb="0064748B"/>
      </left>
      <right style="thin">
        <color rgb="0064748B"/>
      </right>
      <top style="thin">
        <color rgb="0064748B"/>
      </top>
      <bottom style="thin">
        <color rgb="0064748B"/>
      </bottom>
    </border>
  </borders>
  <cellStyleXfs count="1">
    <xf numFmtId="0" fontId="0" fillId="0" borderId="0"/>
  </cellStyleXfs>
  <cellXfs count="42">
    <xf numFmtId="0" fontId="0" fillId="0" borderId="0" pivotButton="0" quotePrefix="0" xfId="0"/>
    <xf numFmtId="0" fontId="1" fillId="0" borderId="0" applyAlignment="1" pivotButton="0" quotePrefix="0" xfId="0">
      <alignment horizontal="center" vertical="center"/>
    </xf>
    <xf numFmtId="0" fontId="2" fillId="0" borderId="0" applyAlignment="1" pivotButton="0" quotePrefix="0" xfId="0">
      <alignment horizontal="center" vertical="center"/>
    </xf>
    <xf numFmtId="0" fontId="3" fillId="2" borderId="0" pivotButton="0" quotePrefix="0" xfId="0"/>
    <xf numFmtId="0" fontId="4" fillId="0" borderId="0" pivotButton="0" quotePrefix="0" xfId="0"/>
    <xf numFmtId="0" fontId="5" fillId="3" borderId="1" pivotButton="0" quotePrefix="0" xfId="0"/>
    <xf numFmtId="0" fontId="6" fillId="0" borderId="0" pivotButton="0" quotePrefix="0" xfId="0"/>
    <xf numFmtId="3" fontId="5" fillId="3" borderId="1" pivotButton="0" quotePrefix="0" xfId="0"/>
    <xf numFmtId="9" fontId="5" fillId="3" borderId="1" pivotButton="0" quotePrefix="0" xfId="0"/>
    <xf numFmtId="0" fontId="7" fillId="0" borderId="0" pivotButton="0" quotePrefix="0" xfId="0"/>
    <xf numFmtId="9" fontId="8" fillId="0" borderId="0" pivotButton="0" quotePrefix="0" xfId="0"/>
    <xf numFmtId="164" fontId="5" fillId="3" borderId="1" pivotButton="0" quotePrefix="0" xfId="0"/>
    <xf numFmtId="0" fontId="5" fillId="4" borderId="1" pivotButton="0" quotePrefix="0" xfId="0"/>
    <xf numFmtId="0" fontId="8" fillId="5" borderId="1" pivotButton="0" quotePrefix="0" xfId="0"/>
    <xf numFmtId="164" fontId="8" fillId="0" borderId="0" pivotButton="0" quotePrefix="0" xfId="0"/>
    <xf numFmtId="165" fontId="9" fillId="5" borderId="1" pivotButton="0" quotePrefix="0" xfId="0"/>
    <xf numFmtId="164" fontId="9" fillId="5" borderId="1" pivotButton="0" quotePrefix="0" xfId="0"/>
    <xf numFmtId="0" fontId="10" fillId="0" borderId="0" pivotButton="0" quotePrefix="0" xfId="0"/>
    <xf numFmtId="166" fontId="8" fillId="0" borderId="0" pivotButton="0" quotePrefix="0" xfId="0"/>
    <xf numFmtId="0" fontId="11" fillId="0" borderId="0" pivotButton="0" quotePrefix="0" xfId="0"/>
    <xf numFmtId="167" fontId="8" fillId="0" borderId="0" pivotButton="0" quotePrefix="0" xfId="0"/>
    <xf numFmtId="168" fontId="8" fillId="0" borderId="0" pivotButton="0" quotePrefix="0" xfId="0"/>
    <xf numFmtId="3" fontId="8" fillId="0" borderId="0" pivotButton="0" quotePrefix="0" xfId="0"/>
    <xf numFmtId="0" fontId="3" fillId="0" borderId="0" pivotButton="0" quotePrefix="0" xfId="0"/>
    <xf numFmtId="0" fontId="6" fillId="0" borderId="0" applyAlignment="1" pivotButton="0" quotePrefix="0" xfId="0">
      <alignment horizontal="left" vertical="top" wrapText="1"/>
    </xf>
    <xf numFmtId="169" fontId="8" fillId="0" borderId="0" pivotButton="0" quotePrefix="0" xfId="0"/>
    <xf numFmtId="0" fontId="12" fillId="6" borderId="0" applyAlignment="1" pivotButton="0" quotePrefix="0" xfId="0">
      <alignment horizontal="center" vertical="center"/>
    </xf>
    <xf numFmtId="164" fontId="13" fillId="0" borderId="0" pivotButton="0" quotePrefix="0" xfId="0"/>
    <xf numFmtId="164" fontId="14" fillId="5" borderId="1" pivotButton="0" quotePrefix="0" xfId="0"/>
    <xf numFmtId="170" fontId="13" fillId="0" borderId="0" pivotButton="0" quotePrefix="0" xfId="0"/>
    <xf numFmtId="171" fontId="8" fillId="0" borderId="0" pivotButton="0" quotePrefix="0" xfId="0"/>
    <xf numFmtId="0" fontId="8" fillId="0" borderId="0" pivotButton="0" quotePrefix="0" xfId="0"/>
    <xf numFmtId="10" fontId="8" fillId="0" borderId="0" pivotButton="0" quotePrefix="0" xfId="0"/>
    <xf numFmtId="0" fontId="2" fillId="0" borderId="0" applyAlignment="1" pivotButton="0" quotePrefix="0" xfId="0">
      <alignment horizontal="left" vertical="top" wrapText="1"/>
    </xf>
    <xf numFmtId="0" fontId="1" fillId="0" borderId="0" pivotButton="0" quotePrefix="0" xfId="0"/>
    <xf numFmtId="0" fontId="2" fillId="0" borderId="0" pivotButton="0" quotePrefix="0" xfId="0"/>
    <xf numFmtId="0" fontId="15" fillId="0" borderId="0" pivotButton="0" quotePrefix="0" xfId="0"/>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D36"/>
  <sheetViews>
    <sheetView workbookViewId="0">
      <selection activeCell="A1" sqref="A1"/>
    </sheetView>
  </sheetViews>
  <sheetFormatPr baseColWidth="8" defaultRowHeight="15"/>
  <cols>
    <col width="3" customWidth="1" min="1" max="1"/>
    <col width="40" customWidth="1" min="2" max="2"/>
    <col width="20" customWidth="1" min="3" max="3"/>
    <col width="50" customWidth="1" min="4" max="4"/>
    <col width="3" customWidth="1" min="5" max="5"/>
  </cols>
  <sheetData>
    <row r="2">
      <c r="B2" s="1" t="inlineStr">
        <is>
          <t>Verkh ROI Calculator</t>
        </is>
      </c>
    </row>
    <row r="3">
      <c r="B3" s="2" t="inlineStr">
        <is>
          <t>Calculate the business value of reaching DMARC enforcement</t>
        </is>
      </c>
    </row>
    <row r="5">
      <c r="B5" s="3" t="inlineStr">
        <is>
          <t>1. COMPANY PROFILE</t>
        </is>
      </c>
    </row>
    <row r="6">
      <c r="B6" s="4" t="inlineStr">
        <is>
          <t>Industry</t>
        </is>
      </c>
      <c r="C6" s="5" t="inlineStr">
        <is>
          <t>Technology</t>
        </is>
      </c>
      <c r="D6" s="6" t="inlineStr">
        <is>
          <t>Select: Finance, Healthcare, Retail, Technology, Government, Education, Other</t>
        </is>
      </c>
    </row>
    <row r="7">
      <c r="B7" s="4" t="inlineStr">
        <is>
          <t>Number of Employees</t>
        </is>
      </c>
      <c r="C7" s="7" t="n">
        <v>50</v>
      </c>
      <c r="D7" s="6" t="inlineStr">
        <is>
          <t>Total employees in your organization</t>
        </is>
      </c>
    </row>
    <row r="8">
      <c r="B8" s="4" t="inlineStr">
        <is>
          <t>Primary Location</t>
        </is>
      </c>
      <c r="C8" s="5" t="inlineStr">
        <is>
          <t>United States</t>
        </is>
      </c>
      <c r="D8" s="6" t="inlineStr">
        <is>
          <t>For regulatory context (US, EU, UK, Other)</t>
        </is>
      </c>
    </row>
    <row r="10">
      <c r="B10" s="3" t="inlineStr">
        <is>
          <t>2. EMAIL PROFILE</t>
        </is>
      </c>
    </row>
    <row r="11">
      <c r="B11" s="4" t="inlineStr">
        <is>
          <t>Monthly Email Volume</t>
        </is>
      </c>
      <c r="C11" s="7" t="n">
        <v>100000</v>
      </c>
      <c r="D11" s="6" t="inlineStr">
        <is>
          <t>Total emails sent per month across all systems</t>
        </is>
      </c>
    </row>
    <row r="12">
      <c r="B12" s="4" t="inlineStr">
        <is>
          <t xml:space="preserve">   % Marketing Emails</t>
        </is>
      </c>
      <c r="C12" s="8" t="n">
        <v>0.6</v>
      </c>
      <c r="D12" s="6" t="inlineStr">
        <is>
          <t>Newsletters, campaigns, promotions</t>
        </is>
      </c>
    </row>
    <row r="13">
      <c r="B13" s="4" t="inlineStr">
        <is>
          <t xml:space="preserve">   % Transactional Emails</t>
        </is>
      </c>
      <c r="C13" s="8" t="n">
        <v>0.3</v>
      </c>
      <c r="D13" s="6" t="inlineStr">
        <is>
          <t>Order confirmations, receipts, password resets</t>
        </is>
      </c>
    </row>
    <row r="14">
      <c r="B14" s="4" t="inlineStr">
        <is>
          <t xml:space="preserve">   % Internal/Support Emails</t>
        </is>
      </c>
      <c r="C14" s="8" t="n">
        <v>0.1</v>
      </c>
      <c r="D14" s="6" t="inlineStr">
        <is>
          <t>Support tickets, internal comms</t>
        </is>
      </c>
    </row>
    <row r="15">
      <c r="B15" s="9" t="inlineStr">
        <is>
          <t xml:space="preserve">   Total (should equal 100%)</t>
        </is>
      </c>
      <c r="C15" s="10">
        <f>C12+C13+C14</f>
        <v/>
      </c>
    </row>
    <row r="16">
      <c r="B16" s="4" t="inlineStr">
        <is>
          <t>Current DMARC Policy</t>
        </is>
      </c>
      <c r="C16" s="5" t="inlineStr">
        <is>
          <t>none</t>
        </is>
      </c>
      <c r="D16" s="6" t="inlineStr">
        <is>
          <t>none, quarantine, or reject (enter 'none' if no DMARC)</t>
        </is>
      </c>
    </row>
    <row r="18">
      <c r="B18" s="3" t="inlineStr">
        <is>
          <t>3. COST INPUTS</t>
        </is>
      </c>
    </row>
    <row r="19">
      <c r="B19" s="4" t="inlineStr">
        <is>
          <t>IT/Security Staff Hourly Rate</t>
        </is>
      </c>
      <c r="C19" s="11" t="n">
        <v>75</v>
      </c>
      <c r="D19" s="6" t="inlineStr">
        <is>
          <t>Fully loaded cost (salary + benefits) / 2080 hours</t>
        </is>
      </c>
    </row>
    <row r="20">
      <c r="B20" s="4" t="inlineStr">
        <is>
          <t>Hours/Month on Email Auth Issues</t>
        </is>
      </c>
      <c r="C20" s="7" t="n">
        <v>8</v>
      </c>
      <c r="D20" s="6" t="inlineStr">
        <is>
          <t>Investigating bounces, SPF errors, deliverability issues</t>
        </is>
      </c>
    </row>
    <row r="22">
      <c r="B22" s="3" t="inlineStr">
        <is>
          <t>4. SCENARIO ASSUMPTIONS</t>
        </is>
      </c>
    </row>
    <row r="23">
      <c r="B23" s="4" t="inlineStr">
        <is>
          <t>Deliverability Improvement Estimate</t>
        </is>
      </c>
      <c r="C23" s="12" t="inlineStr">
        <is>
          <t>Base (7%)</t>
        </is>
      </c>
      <c r="D23" s="6" t="inlineStr">
        <is>
          <t>Conservative (3%) | Base (7%) | Optimistic (10%)</t>
        </is>
      </c>
    </row>
    <row r="24">
      <c r="B24" s="4" t="inlineStr">
        <is>
          <t>Security Maturity Level</t>
        </is>
      </c>
      <c r="C24" s="12" t="inlineStr">
        <is>
          <t>Moderate</t>
        </is>
      </c>
      <c r="D24" s="6" t="inlineStr">
        <is>
          <t>Low (higher risk) | Moderate | High (lower risk, but no DMARC)</t>
        </is>
      </c>
    </row>
    <row r="26">
      <c r="B26" s="3" t="inlineStr">
        <is>
          <t>5. VERKH SUBSCRIPTION</t>
        </is>
      </c>
    </row>
    <row r="27">
      <c r="B27" s="4" t="inlineStr">
        <is>
          <t>Number of Domains to Monitor</t>
        </is>
      </c>
      <c r="C27" s="7" t="n">
        <v>5</v>
      </c>
      <c r="D27" s="6" t="inlineStr">
        <is>
          <t>Primary domain + subdomains + brand domains</t>
        </is>
      </c>
    </row>
    <row r="28">
      <c r="B28" s="4" t="inlineStr">
        <is>
          <t>Billing Cycle</t>
        </is>
      </c>
      <c r="C28" s="5" t="inlineStr">
        <is>
          <t>Monthly</t>
        </is>
      </c>
      <c r="D28" s="6" t="inlineStr">
        <is>
          <t>Monthly | Annual (20% discount)</t>
        </is>
      </c>
    </row>
    <row r="29">
      <c r="B29" s="4" t="inlineStr">
        <is>
          <t>Recommended Tier</t>
        </is>
      </c>
      <c r="C29" s="13">
        <f>IF(C27&lt;=1,"Free",IF(C27&lt;=5,"Starter",IF(C27&lt;=25,"Pro",IF(C27&lt;=100,"Pro (Scaled Domains)","Enterprise"))))</f>
        <v/>
      </c>
    </row>
    <row r="30">
      <c r="B30" s="4" t="inlineStr">
        <is>
          <t>Base Monthly Cost</t>
        </is>
      </c>
      <c r="C30" s="14">
        <f>IF(C27&lt;=1,0,IF(C27&lt;=5,29,IF(C27&lt;=25,99,IF(C27&lt;=100,99+(C27-25)*5,499))))</f>
        <v/>
      </c>
    </row>
    <row r="31">
      <c r="B31" s="4" t="inlineStr">
        <is>
          <t>Annual Discount</t>
        </is>
      </c>
      <c r="C31" s="10">
        <f>IF(C28="Annual",0.20,0)</f>
        <v/>
      </c>
    </row>
    <row r="32">
      <c r="B32" s="4" t="inlineStr">
        <is>
          <t>Effective Monthly Cost</t>
        </is>
      </c>
      <c r="C32" s="15">
        <f>C30*(1-C31)</f>
        <v/>
      </c>
    </row>
    <row r="33">
      <c r="B33" s="4" t="inlineStr">
        <is>
          <t>Annual Verkh Investment</t>
        </is>
      </c>
      <c r="C33" s="16">
        <f>C32*12</f>
        <v/>
      </c>
    </row>
    <row r="36">
      <c r="B36" s="17" t="inlineStr">
        <is>
          <t>→ See Results tab for your ROI calculation</t>
        </is>
      </c>
    </row>
  </sheetData>
  <mergeCells count="7">
    <mergeCell ref="B10:D10"/>
    <mergeCell ref="B3:D3"/>
    <mergeCell ref="B5:D5"/>
    <mergeCell ref="B22:D22"/>
    <mergeCell ref="B26:D26"/>
    <mergeCell ref="B18:D18"/>
    <mergeCell ref="B2:D2"/>
  </mergeCells>
  <dataValidations count="6">
    <dataValidation sqref="C6" showDropDown="0" showInputMessage="0" showErrorMessage="0" allowBlank="0" errorTitle="Invalid Entry" error="Please select from the list" promptTitle="Industry" prompt="Select your industry" type="list">
      <formula1>"Finance,Healthcare,Retail,Technology,Government,Education,Other"</formula1>
    </dataValidation>
    <dataValidation sqref="C8" showDropDown="0" showInputMessage="0" showErrorMessage="0" allowBlank="0" errorTitle="Invalid Entry" error="Please select from the list" type="list">
      <formula1>"United States,EU,UK,Canada,Australia,Other"</formula1>
    </dataValidation>
    <dataValidation sqref="C16" showDropDown="0" showInputMessage="0" showErrorMessage="0" allowBlank="0" errorTitle="Invalid Entry" error="Please select from the list" type="list">
      <formula1>"none,quarantine,reject"</formula1>
    </dataValidation>
    <dataValidation sqref="C23" showDropDown="0" showInputMessage="0" showErrorMessage="0" allowBlank="0" errorTitle="Invalid Entry" error="Please select from the list" promptTitle="Deliverability Scenario" prompt="Select your estimate" type="list">
      <formula1>"Conservative (3%),Base (7%),Optimistic (10%)"</formula1>
    </dataValidation>
    <dataValidation sqref="C24" showDropDown="0" showInputMessage="0" showErrorMessage="0" allowBlank="0" errorTitle="Invalid Entry" error="Please select from the list" promptTitle="Security Maturity" prompt="Select your security maturity level" type="list">
      <formula1>"Low,Moderate,High"</formula1>
    </dataValidation>
    <dataValidation sqref="C28" showDropDown="0" showInputMessage="0" showErrorMessage="0" allowBlank="0" errorTitle="Invalid Entry" error="Please select from the list" type="list">
      <formula1>"Monthly,Annual"</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B2:D47"/>
  <sheetViews>
    <sheetView workbookViewId="0">
      <selection activeCell="A1" sqref="A1"/>
    </sheetView>
  </sheetViews>
  <sheetFormatPr baseColWidth="8" defaultRowHeight="15"/>
  <cols>
    <col width="3" customWidth="1" min="1" max="1"/>
    <col width="40" customWidth="1" min="2" max="2"/>
    <col width="18" customWidth="1" min="3" max="3"/>
    <col width="45" customWidth="1" min="4" max="4"/>
    <col width="3" customWidth="1" min="5" max="5"/>
  </cols>
  <sheetData>
    <row r="2">
      <c r="B2" s="1" t="inlineStr">
        <is>
          <t>Your ROI Analysis</t>
        </is>
      </c>
    </row>
    <row r="3">
      <c r="B3" s="2" t="inlineStr">
        <is>
          <t>Based on your inputs, here's the business case for DMARC enforcement</t>
        </is>
      </c>
    </row>
    <row r="5">
      <c r="B5" s="3" t="inlineStr">
        <is>
          <t>1. DELIVERABILITY VALUE</t>
        </is>
      </c>
    </row>
    <row r="6">
      <c r="B6" s="4" t="inlineStr">
        <is>
          <t>Marketing email value (per email)</t>
        </is>
      </c>
      <c r="C6" s="18" t="n">
        <v>0.1</v>
      </c>
      <c r="D6" s="6" t="inlineStr">
        <is>
          <t>DMA benchmark: $0.10-$0.15 average</t>
        </is>
      </c>
    </row>
    <row r="7">
      <c r="B7" s="4" t="inlineStr">
        <is>
          <t>Transactional email value (per email)</t>
        </is>
      </c>
      <c r="C7" s="18" t="n">
        <v>0.5</v>
      </c>
      <c r="D7" s="6" t="inlineStr">
        <is>
          <t>Protects downstream conversions, not just direct revenue</t>
        </is>
      </c>
    </row>
    <row r="8">
      <c r="B8" s="4" t="inlineStr">
        <is>
          <t>Internal/support email value (per email)</t>
        </is>
      </c>
      <c r="C8" s="18" t="n">
        <v>0.05</v>
      </c>
    </row>
    <row r="9">
      <c r="B9" s="19" t="inlineStr">
        <is>
          <t>Your blended email value</t>
        </is>
      </c>
      <c r="C9" s="20">
        <f>(C6*'Your Inputs'!C12)+(C7*'Your Inputs'!C13)+(C8*'Your Inputs'!C14)</f>
        <v/>
      </c>
    </row>
    <row r="10">
      <c r="B10" s="4" t="inlineStr">
        <is>
          <t>Deliverability improvement</t>
        </is>
      </c>
      <c r="C10" s="21">
        <f>IF('Your Inputs'!C23="Conservative (3%)",0.03,IF('Your Inputs'!C23="Optimistic (10%)",0.10,0.07))</f>
        <v/>
      </c>
      <c r="D10" s="6" t="inlineStr">
        <is>
          <t>Applies to emails impacted by auth-related filtering</t>
        </is>
      </c>
    </row>
    <row r="11">
      <c r="B11" s="4" t="inlineStr">
        <is>
          <t>Additional emails delivered/month</t>
        </is>
      </c>
      <c r="C11" s="22">
        <f>'Your Inputs'!C11*C10</f>
        <v/>
      </c>
    </row>
    <row r="12">
      <c r="B12" s="4" t="inlineStr">
        <is>
          <t>Monthly deliverability value</t>
        </is>
      </c>
      <c r="C12" s="14">
        <f>C11*C9</f>
        <v/>
      </c>
    </row>
    <row r="13">
      <c r="B13" s="23" t="inlineStr">
        <is>
          <t>ANNUAL DELIVERABILITY VALUE</t>
        </is>
      </c>
      <c r="C13" s="16">
        <f>C12*12</f>
        <v/>
      </c>
    </row>
    <row r="15">
      <c r="B15" s="3" t="inlineStr">
        <is>
          <t>2. RISK REDUCTION VALUE</t>
        </is>
      </c>
    </row>
    <row r="16">
      <c r="B16" s="24" t="inlineStr">
        <is>
          <t>This reflects expected loss prevention, not historical loss—similar to insurance or controls risk modeling.</t>
        </is>
      </c>
    </row>
    <row r="17">
      <c r="B17" s="4" t="inlineStr">
        <is>
          <t>Industry risk multiplier</t>
        </is>
      </c>
      <c r="C17" s="25">
        <f>IF('Your Inputs'!C6="Finance",1.5,IF('Your Inputs'!C6="Healthcare",1.3,IF('Your Inputs'!C6="Government",1.2,IF('Your Inputs'!C6="Retail",1.1,IF('Your Inputs'!C6="Education",0.9,1.0)))))</f>
        <v/>
      </c>
      <c r="D17" s="6" t="inlineStr">
        <is>
          <t>Finance: 1.5x | Healthcare: 1.3x | Gov: 1.2x | Retail: 1.1x | Tech: 1.0x | Edu: 0.9x</t>
        </is>
      </c>
    </row>
    <row r="18">
      <c r="B18" s="4" t="inlineStr">
        <is>
          <t>Base BEC attack probability</t>
        </is>
      </c>
      <c r="C18" s="21">
        <f>IF('Your Inputs'!C24="Low",0.12,IF('Your Inputs'!C24="High",0.06,0.10))</f>
        <v/>
      </c>
      <c r="D18" s="6" t="inlineStr">
        <is>
          <t>Low maturity: 12% | Moderate: 10% | High: 6%</t>
        </is>
      </c>
    </row>
    <row r="19">
      <c r="B19" s="19" t="inlineStr">
        <is>
          <t>Adjusted annual attack probability</t>
        </is>
      </c>
      <c r="C19" s="21">
        <f>MIN(C18*C17,0.25)</f>
        <v/>
      </c>
      <c r="D19" s="6" t="inlineStr">
        <is>
          <t>Base probability × industry multiplier (capped at 25%)</t>
        </is>
      </c>
    </row>
    <row r="20">
      <c r="B20" s="4" t="inlineStr">
        <is>
          <t>Average BEC loss per incident</t>
        </is>
      </c>
      <c r="C20" s="14" t="n">
        <v>130000</v>
      </c>
      <c r="D20" s="6" t="inlineStr">
        <is>
          <t>FBI IC3 2024: $130,000 average</t>
        </is>
      </c>
    </row>
    <row r="21">
      <c r="B21" s="4" t="inlineStr">
        <is>
          <t>Risk reduction from DMARC enforcement</t>
        </is>
      </c>
      <c r="C21" s="10" t="n">
        <v>0.7</v>
      </c>
      <c r="D21" s="6" t="inlineStr">
        <is>
          <t>Studies show 60-80%; using 70% midpoint</t>
        </is>
      </c>
    </row>
    <row r="22">
      <c r="B22" s="4" t="inlineStr">
        <is>
          <t>Expected annual loss (without enforcement)</t>
        </is>
      </c>
      <c r="C22" s="14">
        <f>C19*C20</f>
        <v/>
      </c>
    </row>
    <row r="23">
      <c r="B23" s="23" t="inlineStr">
        <is>
          <t>ANNUAL RISK REDUCTION VALUE</t>
        </is>
      </c>
      <c r="C23" s="16">
        <f>C22*C21</f>
        <v/>
      </c>
    </row>
    <row r="25">
      <c r="B25" s="3" t="inlineStr">
        <is>
          <t>3. TIME SAVINGS VALUE</t>
        </is>
      </c>
    </row>
    <row r="26">
      <c r="B26" s="6" t="inlineStr">
        <is>
          <t>Eliminated work: Manual DMARC report parsing, vendor SPF/DKIM coordination, false positive investigations</t>
        </is>
      </c>
    </row>
    <row r="27">
      <c r="B27" s="4" t="inlineStr">
        <is>
          <t>Current annual time cost</t>
        </is>
      </c>
      <c r="C27" s="14">
        <f>'Your Inputs'!C20*12*'Your Inputs'!C19</f>
        <v/>
      </c>
      <c r="D27" s="6" t="inlineStr">
        <is>
          <t>Hours/month × 12 × hourly rate</t>
        </is>
      </c>
    </row>
    <row r="28">
      <c r="B28" s="4" t="inlineStr">
        <is>
          <t>Time reduction with Verkh</t>
        </is>
      </c>
      <c r="C28" s="10" t="n">
        <v>0.6</v>
      </c>
      <c r="D28" s="6" t="inlineStr">
        <is>
          <t>Automated monitoring, guided remediation, Apex dashboards</t>
        </is>
      </c>
    </row>
    <row r="29">
      <c r="B29" s="23" t="inlineStr">
        <is>
          <t>ANNUAL TIME SAVINGS VALUE</t>
        </is>
      </c>
      <c r="C29" s="16">
        <f>C27*C28</f>
        <v/>
      </c>
    </row>
    <row r="30">
      <c r="B30" s="6" t="inlineStr">
        <is>
          <t xml:space="preserve">   Even at 3 hours/month, ROI remains positive</t>
        </is>
      </c>
    </row>
    <row r="32">
      <c r="B32" s="26" t="inlineStr">
        <is>
          <t>YOUR TOTAL ROI</t>
        </is>
      </c>
    </row>
    <row r="33">
      <c r="B33" s="23" t="inlineStr">
        <is>
          <t>Total Annual Value</t>
        </is>
      </c>
      <c r="C33" s="27">
        <f>C13+C23+C29</f>
        <v/>
      </c>
    </row>
    <row r="34">
      <c r="B34" s="4" t="inlineStr">
        <is>
          <t>Annual Verkh Investment</t>
        </is>
      </c>
      <c r="C34" s="14">
        <f>'Your Inputs'!C33</f>
        <v/>
      </c>
    </row>
    <row r="35">
      <c r="B35" s="23" t="inlineStr">
        <is>
          <t>Net Annual Benefit</t>
        </is>
      </c>
      <c r="C35" s="28">
        <f>C33-C34</f>
        <v/>
      </c>
    </row>
    <row r="36">
      <c r="B36" s="23" t="inlineStr">
        <is>
          <t>Return on Investment (multiple)</t>
        </is>
      </c>
      <c r="C36" s="29">
        <f>IF(C34=0,0,C35/C34)</f>
        <v/>
      </c>
      <c r="D36" s="6" t="inlineStr">
        <is>
          <t>For every $1 invested, you get this back</t>
        </is>
      </c>
    </row>
    <row r="37">
      <c r="B37" s="4" t="inlineStr">
        <is>
          <t>Return on Investment (%)</t>
        </is>
      </c>
      <c r="C37" s="30">
        <f>IF(C34=0,0,(C35/C34)*100)</f>
        <v/>
      </c>
    </row>
    <row r="38">
      <c r="B38" s="4" t="inlineStr">
        <is>
          <t>Payback Period</t>
        </is>
      </c>
      <c r="C38" s="31">
        <f>IF(C33=0,"N/A",IF(C34=0,"Immediate",ROUND(C34/(C33/12),1)&amp;" months"))</f>
        <v/>
      </c>
    </row>
    <row r="40">
      <c r="B40" s="3" t="inlineStr">
        <is>
          <t>BREAK-EVEN ANALYSIS</t>
        </is>
      </c>
    </row>
    <row r="41">
      <c r="B41" s="4" t="inlineStr">
        <is>
          <t>Break-even: Additional emails needed</t>
        </is>
      </c>
      <c r="C41" s="22">
        <f>IF(C9=0,0,ROUND(C34/(C9*12),0))</f>
        <v/>
      </c>
      <c r="D41" s="6" t="inlineStr">
        <is>
          <t>Monthly emails recovered to cover Verkh cost</t>
        </is>
      </c>
    </row>
    <row r="42">
      <c r="B42" s="4" t="inlineStr">
        <is>
          <t xml:space="preserve">   As % of your monthly volume</t>
        </is>
      </c>
      <c r="C42" s="32">
        <f>IF('Your Inputs'!C11=0,0,C41/'Your Inputs'!C11)</f>
        <v/>
      </c>
    </row>
    <row r="43">
      <c r="B43" s="4" t="inlineStr">
        <is>
          <t>Break-even: Minutes saved per week</t>
        </is>
      </c>
      <c r="C43" s="22">
        <f>IF('Your Inputs'!C19=0,0,ROUND((C34/52)/('Your Inputs'!C19/60),0))</f>
        <v/>
      </c>
      <c r="D43" s="6" t="inlineStr">
        <is>
          <t>Minutes of staff time to justify Verkh cost</t>
        </is>
      </c>
    </row>
    <row r="45">
      <c r="B45" s="33" t="inlineStr">
        <is>
          <t>For every $1 invested in Verkh, you receive back your ROI multiple in combined value from improved deliverability, reduced fraud risk, and time savings. Even under conservative assumptions, Verkh pays for itself within months.</t>
        </is>
      </c>
    </row>
    <row r="46"/>
    <row r="47"/>
  </sheetData>
  <mergeCells count="10">
    <mergeCell ref="B3:D3"/>
    <mergeCell ref="B5:D5"/>
    <mergeCell ref="B32:D32"/>
    <mergeCell ref="B45:D47"/>
    <mergeCell ref="B26:D26"/>
    <mergeCell ref="B2:D2"/>
    <mergeCell ref="B40:D40"/>
    <mergeCell ref="B15:D15"/>
    <mergeCell ref="B25:D25"/>
    <mergeCell ref="B16:D16"/>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B2:B128"/>
  <sheetViews>
    <sheetView workbookViewId="0">
      <selection activeCell="A1" sqref="A1"/>
    </sheetView>
  </sheetViews>
  <sheetFormatPr baseColWidth="8" defaultRowHeight="15"/>
  <cols>
    <col width="3" customWidth="1" min="1" max="1"/>
    <col width="85" customWidth="1" min="2" max="2"/>
    <col width="3" customWidth="1" min="3" max="3"/>
  </cols>
  <sheetData>
    <row r="2">
      <c r="B2" s="34" t="inlineStr">
        <is>
          <t>Calculation Methodology &amp; Sources</t>
        </is>
      </c>
    </row>
    <row r="4">
      <c r="B4" s="35" t="inlineStr">
        <is>
          <t>This document explains how each value is calculated and provides sources for all assumptions.</t>
        </is>
      </c>
    </row>
    <row r="6">
      <c r="B6" s="3" t="inlineStr">
        <is>
          <t>1. DELIVERABILITY VALUE</t>
        </is>
      </c>
    </row>
    <row r="8">
      <c r="B8" s="19" t="inlineStr">
        <is>
          <t>Formula:</t>
        </is>
      </c>
    </row>
    <row r="9">
      <c r="B9" s="4" t="inlineStr">
        <is>
          <t>Monthly Emails × Deliverability Lift × Blended Email Value × 12</t>
        </is>
      </c>
    </row>
    <row r="11">
      <c r="B11" s="19" t="inlineStr">
        <is>
          <t>Key Clarification:</t>
        </is>
      </c>
    </row>
    <row r="12">
      <c r="B12" s="36" t="inlineStr">
        <is>
          <t>Deliverability lift applies only to emails previously impacted by authentication-related filtering, not total send volume.</t>
        </is>
      </c>
    </row>
    <row r="13">
      <c r="B13" s="36" t="inlineStr">
        <is>
          <t>Organizations with existing deliverability issues see the highest gains; those with strong reputation see smaller (but still positive) improvements.</t>
        </is>
      </c>
    </row>
    <row r="15">
      <c r="B15" s="19" t="inlineStr">
        <is>
          <t>Scenario Options:</t>
        </is>
      </c>
    </row>
    <row r="16">
      <c r="B16" s="37" t="inlineStr">
        <is>
          <t>• Conservative (3%): Mature email program, strong existing reputation</t>
        </is>
      </c>
    </row>
    <row r="17">
      <c r="B17" s="37" t="inlineStr">
        <is>
          <t>• Base (7%): Typical organization, some authentication gaps</t>
        </is>
      </c>
    </row>
    <row r="18">
      <c r="B18" s="37" t="inlineStr">
        <is>
          <t>• Optimistic (10%): Significant current issues, high spam folder rates</t>
        </is>
      </c>
    </row>
    <row r="20">
      <c r="B20" s="19" t="inlineStr">
        <is>
          <t>Email Value Assumptions:</t>
        </is>
      </c>
    </row>
    <row r="21">
      <c r="B21" s="37" t="inlineStr">
        <is>
          <t>• Marketing email: $0.10 (DMA: average email generates $0.10-$0.15 in direct value)</t>
        </is>
      </c>
    </row>
    <row r="22">
      <c r="B22" s="37" t="inlineStr">
        <is>
          <t>• Transactional email: $0.50 (protects downstream conversion, not just direct revenue)</t>
        </is>
      </c>
    </row>
    <row r="23">
      <c r="B23" s="37" t="inlineStr">
        <is>
          <t>• Internal/support: $0.05 (lower direct revenue impact)</t>
        </is>
      </c>
    </row>
    <row r="25">
      <c r="B25" s="19" t="inlineStr">
        <is>
          <t>Sources (mapped to assumptions):</t>
        </is>
      </c>
    </row>
    <row r="26">
      <c r="B26" s="38" t="inlineStr">
        <is>
          <t>• Email value ($0.10-$0.50): Data &amp; Marketing Association (DMA) email ROI benchmarks</t>
        </is>
      </c>
    </row>
    <row r="27">
      <c r="B27" s="38" t="inlineStr">
        <is>
          <t>• Deliverability lift (3-10%): Return Path / Validity authentication impact studies</t>
        </is>
      </c>
    </row>
    <row r="28">
      <c r="B28" s="38" t="inlineStr">
        <is>
          <t>• Authentication-deliverability link: Valimail State of Email Authentication Report 2024</t>
        </is>
      </c>
    </row>
    <row r="31">
      <c r="B31" s="3" t="inlineStr">
        <is>
          <t>2. RISK REDUCTION VALUE</t>
        </is>
      </c>
    </row>
    <row r="33">
      <c r="B33" s="19" t="inlineStr">
        <is>
          <t>Formula:</t>
        </is>
      </c>
    </row>
    <row r="34">
      <c r="B34" s="4" t="inlineStr">
        <is>
          <t>Base BEC Probability × Industry Multiplier × Average BEC Loss × DMARC Risk Reduction</t>
        </is>
      </c>
    </row>
    <row r="36">
      <c r="B36" s="19" t="inlineStr">
        <is>
          <t>Important Framing:</t>
        </is>
      </c>
    </row>
    <row r="37">
      <c r="B37" s="36" t="inlineStr">
        <is>
          <t>This calculation reflects expected loss prevention, not historical loss—similar to insurance or controls risk modeling.</t>
        </is>
      </c>
    </row>
    <row r="38">
      <c r="B38" s="36" t="inlineStr">
        <is>
          <t>"We've never had a BEC incident" doesn't reduce probability—it reflects survivorship, not immunity.</t>
        </is>
      </c>
    </row>
    <row r="40">
      <c r="B40" s="19" t="inlineStr">
        <is>
          <t>Industry Risk Multipliers:</t>
        </is>
      </c>
    </row>
    <row r="41">
      <c r="B41" s="37" t="inlineStr">
        <is>
          <t>• Finance (1.5x): Highest BEC targeting due to wire transfer access and financial data value</t>
        </is>
      </c>
    </row>
    <row r="42">
      <c r="B42" s="37" t="inlineStr">
        <is>
          <t>• Healthcare (1.3x): High-value PHI data, often less mature security posture, regulatory pressure</t>
        </is>
      </c>
    </row>
    <row r="43">
      <c r="B43" s="37" t="inlineStr">
        <is>
          <t>• Government (1.2x): Targeted by nation-state and criminal actors, sensitive data exposure</t>
        </is>
      </c>
    </row>
    <row r="44">
      <c r="B44" s="37" t="inlineStr">
        <is>
          <t>• Retail (1.1x): Payment fraud exposure, high transaction volumes, customer data value</t>
        </is>
      </c>
    </row>
    <row r="45">
      <c r="B45" s="37" t="inlineStr">
        <is>
          <t>• Technology (1.0x): Baseline—generally stronger security awareness but still targeted</t>
        </is>
      </c>
    </row>
    <row r="46">
      <c r="B46" s="37" t="inlineStr">
        <is>
          <t>• Education (0.9x): Targeted but typically lower financial value per incident</t>
        </is>
      </c>
    </row>
    <row r="47">
      <c r="B47" s="37" t="inlineStr">
        <is>
          <t>• Other (1.0x): Default baseline assumption</t>
        </is>
      </c>
    </row>
    <row r="49">
      <c r="B49" s="19" t="inlineStr">
        <is>
          <t>Security Maturity Profiles:</t>
        </is>
      </c>
    </row>
    <row r="50">
      <c r="B50" s="37" t="inlineStr">
        <is>
          <t>• Low maturity (12% base probability): Limited security controls, no email authentication, high phishing exposure</t>
        </is>
      </c>
    </row>
    <row r="51">
      <c r="B51" s="37" t="inlineStr">
        <is>
          <t>• Moderate maturity (10%): Some controls in place, DMARC at p=none, typical SMB profile</t>
        </is>
      </c>
    </row>
    <row r="52">
      <c r="B52" s="37" t="inlineStr">
        <is>
          <t>• High maturity (6%): Strong controls, but no DMARC enforcement—still vulnerable to domain spoofing</t>
        </is>
      </c>
    </row>
    <row r="54">
      <c r="B54" s="19" t="inlineStr">
        <is>
          <t>Combined Example:</t>
        </is>
      </c>
    </row>
    <row r="55">
      <c r="B55" s="36" t="inlineStr">
        <is>
          <t>A Finance company (1.5x) with Moderate maturity (10%) = 15% adjusted annual attack probability</t>
        </is>
      </c>
    </row>
    <row r="56">
      <c r="B56" s="36" t="inlineStr">
        <is>
          <t>Adjusted probability is capped at 25% to prevent unrealistic projections.</t>
        </is>
      </c>
    </row>
    <row r="58">
      <c r="B58" s="19" t="inlineStr">
        <is>
          <t>Other Assumptions:</t>
        </is>
      </c>
    </row>
    <row r="59">
      <c r="B59" s="37" t="inlineStr">
        <is>
          <t>• Average BEC loss: $130,000 per incident (FBI IC3 2024 Internet Crime Report)</t>
        </is>
      </c>
    </row>
    <row r="60">
      <c r="B60" s="37" t="inlineStr">
        <is>
          <t>• DMARC risk reduction: 70% (studies show 60-80% reduction in successful spoofing attacks)</t>
        </is>
      </c>
    </row>
    <row r="62">
      <c r="B62" s="19" t="inlineStr">
        <is>
          <t>Sources (mapped to assumptions):</t>
        </is>
      </c>
    </row>
    <row r="63">
      <c r="B63" s="38" t="inlineStr">
        <is>
          <t>• Average BEC loss ($130K): FBI IC3 2024 Internet Crime Report</t>
        </is>
      </c>
    </row>
    <row r="64">
      <c r="B64" s="38" t="inlineStr">
        <is>
          <t>• Industry risk variation: Verizon DBIR industry-specific attack frequency data</t>
        </is>
      </c>
    </row>
    <row r="65">
      <c r="B65" s="38" t="inlineStr">
        <is>
          <t>• DMARC risk reduction (70%): Global Cyber Alliance spoofing prevention studies</t>
        </is>
      </c>
    </row>
    <row r="66">
      <c r="B66" s="38" t="inlineStr">
        <is>
          <t>• Enforcement effectiveness: UK Government study (phishing success 69% → 14% with mandatory DMARC)</t>
        </is>
      </c>
    </row>
    <row r="69">
      <c r="B69" s="3" t="inlineStr">
        <is>
          <t>3. TIME SAVINGS VALUE</t>
        </is>
      </c>
    </row>
    <row r="71">
      <c r="B71" s="19" t="inlineStr">
        <is>
          <t>Formula:</t>
        </is>
      </c>
    </row>
    <row r="72">
      <c r="B72" s="4" t="inlineStr">
        <is>
          <t>(Hours/Month on Email Issues × 12 × Hourly Rate) × Time Reduction %</t>
        </is>
      </c>
    </row>
    <row r="74">
      <c r="B74" s="19" t="inlineStr">
        <is>
          <t>Why This Matters Beyond Cost:</t>
        </is>
      </c>
    </row>
    <row r="75">
      <c r="B75" s="36" t="inlineStr">
        <is>
          <t>These activities are typically reactive, interruption-driven work that displaces higher-value security and infrastructure initiatives.</t>
        </is>
      </c>
    </row>
    <row r="77">
      <c r="B77" s="19" t="inlineStr">
        <is>
          <t>Work Eliminated by Verkh:</t>
        </is>
      </c>
    </row>
    <row r="78">
      <c r="B78" s="37" t="inlineStr">
        <is>
          <t>• Manual DMARC aggregate report parsing and analysis</t>
        </is>
      </c>
    </row>
    <row r="79">
      <c r="B79" s="37" t="inlineStr">
        <is>
          <t>• Vendor SPF/DKIM coordination emails and follow-ups</t>
        </is>
      </c>
    </row>
    <row r="80">
      <c r="B80" s="37" t="inlineStr">
        <is>
          <t>• False positive investigations ("why did this email bounce?")</t>
        </is>
      </c>
    </row>
    <row r="81">
      <c r="B81" s="37" t="inlineStr">
        <is>
          <t>• DNS record troubleshooting and validation</t>
        </is>
      </c>
    </row>
    <row r="82">
      <c r="B82" s="37" t="inlineStr">
        <is>
          <t>• Sending source identification and authorization decisions</t>
        </is>
      </c>
    </row>
    <row r="84">
      <c r="B84" s="19" t="inlineStr">
        <is>
          <t>Assumptions:</t>
        </is>
      </c>
    </row>
    <row r="85">
      <c r="B85" s="37" t="inlineStr">
        <is>
          <t>• Time reduction: 60% (automated monitoring + guided remediation + Apex shareable dashboards)</t>
        </is>
      </c>
    </row>
    <row r="86">
      <c r="B86" s="37" t="inlineStr">
        <is>
          <t>• Default hourly rate: $75 (adjust based on your actual fully-loaded IT/security costs)</t>
        </is>
      </c>
    </row>
    <row r="87">
      <c r="B87" s="37" t="inlineStr">
        <is>
          <t>• Default hours/month: 8 (conservative estimate for typical SMB)</t>
        </is>
      </c>
    </row>
    <row r="88">
      <c r="B88" s="37" t="inlineStr">
        <is>
          <t>• Floor: Even at 3 hours/month, time savings alone often covers Verkh subscription cost</t>
        </is>
      </c>
    </row>
    <row r="91">
      <c r="B91" s="3" t="inlineStr">
        <is>
          <t>4. BREAK-EVEN ANALYSIS</t>
        </is>
      </c>
    </row>
    <row r="93">
      <c r="B93" s="19" t="inlineStr">
        <is>
          <t>Two ways to think about break-even:</t>
        </is>
      </c>
    </row>
    <row r="95">
      <c r="B95" s="37" t="inlineStr">
        <is>
          <t>1. Email break-even: How many additional emails per month need to reach inbox to cover Verkh cost?</t>
        </is>
      </c>
    </row>
    <row r="96">
      <c r="B96" s="37" t="inlineStr">
        <is>
          <t xml:space="preserve">   Formula: Annual Verkh Cost ÷ (Blended Email Value × 12)</t>
        </is>
      </c>
    </row>
    <row r="97">
      <c r="B97" s="37" t="inlineStr">
        <is>
          <t xml:space="preserve">   Example: At Starter ($348/year), break-even = ~1,500 additional marketing emails/month</t>
        </is>
      </c>
    </row>
    <row r="98">
      <c r="B98" s="37" t="inlineStr">
        <is>
          <t xml:space="preserve">   Note: Assumes conservative marketing-only blended email value for break-even illustration.</t>
        </is>
      </c>
    </row>
    <row r="99">
      <c r="B99" s="37" t="inlineStr"/>
    </row>
    <row r="100">
      <c r="B100" s="37" t="inlineStr">
        <is>
          <t>2. Time break-even: How many minutes per week of saved time covers Verkh cost?</t>
        </is>
      </c>
    </row>
    <row r="101">
      <c r="B101" s="37" t="inlineStr">
        <is>
          <t xml:space="preserve">   Formula: (Annual Verkh Cost ÷ 52 weeks) ÷ (Hourly Rate ÷ 60 minutes)</t>
        </is>
      </c>
    </row>
    <row r="102">
      <c r="B102" s="37" t="inlineStr">
        <is>
          <t xml:space="preserve">   Example: At Starter ($348/year) with $75/hour staff, break-even = ~9 minutes/week</t>
        </is>
      </c>
    </row>
    <row r="105">
      <c r="B105" s="3" t="inlineStr">
        <is>
          <t>5. VERKH PRICING REFERENCE</t>
        </is>
      </c>
    </row>
    <row r="107">
      <c r="B107" s="39" t="inlineStr">
        <is>
          <t>Tier                  Monthly    Annual (20% off)   Domains   Key Features</t>
        </is>
      </c>
    </row>
    <row r="108">
      <c r="B108" s="39" t="inlineStr">
        <is>
          <t>───────────────────────────────────────────────────────────────────────────────────────</t>
        </is>
      </c>
    </row>
    <row r="109">
      <c r="B109" s="39" t="inlineStr">
        <is>
          <t>Free                  $0         $0                 1         Basic monitoring</t>
        </is>
      </c>
    </row>
    <row r="110">
      <c r="B110" s="39" t="inlineStr">
        <is>
          <t>Starter               $29        $278               5         Guided remediation, email support</t>
        </is>
      </c>
    </row>
    <row r="111">
      <c r="B111" s="39" t="inlineStr">
        <is>
          <t>Pro                   $99        $950               25        PDF reports, 3 Apex links, workspaces</t>
        </is>
      </c>
    </row>
    <row r="112">
      <c r="B112" s="39" t="inlineStr">
        <is>
          <t>Pro (Scaled Domains)  $99+$5/ea  -                  26-100    Additional domains at $5/domain/month</t>
        </is>
      </c>
    </row>
    <row r="113">
      <c r="B113" s="39" t="inlineStr">
        <is>
          <t>Enterprise            $499       $4,790             250       Unlimited Apex, SSO, API access</t>
        </is>
      </c>
    </row>
    <row r="114">
      <c r="B114" s="39" t="inlineStr">
        <is>
          <t>Enterprise+           $999       $9,590             Unlimited Custom branding, dedicated support</t>
        </is>
      </c>
    </row>
    <row r="115">
      <c r="B115" s="39" t="inlineStr"/>
    </row>
    <row r="116">
      <c r="B116" s="39" t="inlineStr">
        <is>
          <t>All paid tiers include continuous monitoring and alerting.</t>
        </is>
      </c>
    </row>
    <row r="119">
      <c r="B119" s="3" t="inlineStr">
        <is>
          <t>DISCLAIMER</t>
        </is>
      </c>
    </row>
    <row r="121">
      <c r="B121" s="40" t="inlineStr">
        <is>
          <t>This calculator provides estimates based on industry benchmarks and research.</t>
        </is>
      </c>
    </row>
    <row r="122">
      <c r="B122" s="40" t="inlineStr">
        <is>
          <t>Actual results will vary based on your specific situation, email program, and risk profile.</t>
        </is>
      </c>
    </row>
    <row r="123">
      <c r="B123" s="40" t="inlineStr">
        <is>
          <t>The risk reduction value represents expected value (probability × impact), not guaranteed savings.</t>
        </is>
      </c>
    </row>
    <row r="124">
      <c r="B124" s="40" t="inlineStr">
        <is>
          <t>We recommend adjusting assumptions based on your organization's actual data where available.</t>
        </is>
      </c>
    </row>
    <row r="125">
      <c r="B125" s="40" t="inlineStr">
        <is>
          <t>All scenarios show positive ROI under reasonable assumptions—adjust inputs to stress-test.</t>
        </is>
      </c>
    </row>
    <row r="128">
      <c r="B128" s="41" t="inlineStr">
        <is>
          <t>Questions? Contact us at hello@verkh.io or visit verkh.io</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2025-12-29T05:56:15Z</dcterms:created>
  <dcterms:modified xmlns:dcterms="http://purl.org/dc/terms/" xmlns:xsi="http://www.w3.org/2001/XMLSchema-instance" xsi:type="dcterms:W3CDTF">2025-12-29T05:56:15Z</dcterms:modified>
</cp:coreProperties>
</file>